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00216\Desktop\KS30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17" i="1"/>
  <c r="C13" i="1" l="1"/>
  <c r="C12" i="1"/>
  <c r="C11" i="1"/>
  <c r="D11" i="1" l="1"/>
  <c r="G11" i="1" s="1"/>
  <c r="C17" i="1"/>
  <c r="B17" i="1" s="1"/>
  <c r="G17" i="1" s="1"/>
  <c r="D12" i="1"/>
  <c r="G12" i="1" s="1"/>
  <c r="C18" i="1"/>
  <c r="D13" i="1"/>
  <c r="G13" i="1" s="1"/>
  <c r="C19" i="1"/>
  <c r="B19" i="1" s="1"/>
  <c r="G18" i="1" l="1"/>
  <c r="B18" i="1"/>
  <c r="D18" i="1"/>
  <c r="E18" i="1" s="1"/>
  <c r="D19" i="1"/>
  <c r="F19" i="1" s="1"/>
  <c r="G19" i="1"/>
  <c r="F18" i="1" l="1"/>
  <c r="E19" i="1"/>
  <c r="D17" i="1"/>
  <c r="F17" i="1" l="1"/>
  <c r="E17" i="1"/>
</calcChain>
</file>

<file path=xl/comments1.xml><?xml version="1.0" encoding="utf-8"?>
<comments xmlns="http://schemas.openxmlformats.org/spreadsheetml/2006/main">
  <authors>
    <author>Nadanyi, Peter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Nadanyi, Peter:</t>
        </r>
        <r>
          <rPr>
            <sz val="9"/>
            <color indexed="81"/>
            <rFont val="Tahoma"/>
            <family val="2"/>
          </rPr>
          <t xml:space="preserve">
Optimálny počet dní medzi regeneráciami je 3-6 dní.</t>
        </r>
      </text>
    </comment>
  </commentList>
</comments>
</file>

<file path=xl/sharedStrings.xml><?xml version="1.0" encoding="utf-8"?>
<sst xmlns="http://schemas.openxmlformats.org/spreadsheetml/2006/main" count="41" uniqueCount="35">
  <si>
    <t>KS30E-30</t>
  </si>
  <si>
    <t>KS30E-60</t>
  </si>
  <si>
    <t>°dH</t>
  </si>
  <si>
    <t>536 x 270 x 483</t>
  </si>
  <si>
    <t>808 x 270 x 483</t>
  </si>
  <si>
    <t>1/kg</t>
  </si>
  <si>
    <t>Náklady na vodu</t>
  </si>
  <si>
    <t>Cena soli:</t>
  </si>
  <si>
    <t>Cena vody:</t>
  </si>
  <si>
    <r>
      <t>1/m</t>
    </r>
    <r>
      <rPr>
        <i/>
        <vertAlign val="superscript"/>
        <sz val="11"/>
        <color theme="1"/>
        <rFont val="Calibri"/>
        <family val="2"/>
        <scheme val="minor"/>
      </rPr>
      <t>3</t>
    </r>
  </si>
  <si>
    <t>Provozní parametry</t>
  </si>
  <si>
    <t>Úpravna vody KS30E</t>
  </si>
  <si>
    <t>PŘÍKLAD:</t>
  </si>
  <si>
    <t>Spotřeba vody:</t>
  </si>
  <si>
    <t>Vstupní tvrdost:</t>
  </si>
  <si>
    <t>Výstupní tvrdost:</t>
  </si>
  <si>
    <t>Úpravna</t>
  </si>
  <si>
    <t>Rozměry
V x Š x H
(mm)</t>
  </si>
  <si>
    <t>Počet dní mezi regeneracemi
(dny)</t>
  </si>
  <si>
    <t>Objem zásobníku
soli
(kg)</t>
  </si>
  <si>
    <t>Min. počet regenerací 
/ zásobník soli</t>
  </si>
  <si>
    <t>Ceníková
cena bez DPH 
(Kč)</t>
  </si>
  <si>
    <t>Spotřeba vody na regeneraci (litrů/rok)</t>
  </si>
  <si>
    <t>Počet regenerací
(/rok)</t>
  </si>
  <si>
    <t>Max. spotřeba 
soli 
(kg/rok)</t>
  </si>
  <si>
    <t>Počet doplňování
zásobníku soli
 (/rok)</t>
  </si>
  <si>
    <t>Interval
doplňování soli 
(dny)</t>
  </si>
  <si>
    <t>Náklady na sůl</t>
  </si>
  <si>
    <t>Parametry provozu se přepočítají po změně vstupních údajů ve žlutých polích</t>
  </si>
  <si>
    <t>Návrh úpravny</t>
  </si>
  <si>
    <t>Provozní parametry a náklady na provoz za rok</t>
  </si>
  <si>
    <t>Obsah sodíku přidaného do vody 
(mg/l)</t>
  </si>
  <si>
    <t>litrů/den</t>
  </si>
  <si>
    <t>Množství upravené vody mezi regeneracemi (litry)</t>
  </si>
  <si>
    <t>KS30I-80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</si>
</sst>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\ [$Kč-405]_-;\-* #,##0\ [$Kč-405]_-;_-* &quot;-&quot;\ [$Kč-405]_-;_-@_-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3" fontId="0" fillId="0" borderId="1" xfId="0" applyNumberFormat="1" applyBorder="1"/>
    <xf numFmtId="0" fontId="1" fillId="0" borderId="0" xfId="0" applyFont="1"/>
    <xf numFmtId="0" fontId="3" fillId="0" borderId="0" xfId="0" applyFont="1"/>
    <xf numFmtId="0" fontId="4" fillId="2" borderId="0" xfId="0" applyFont="1" applyFill="1"/>
    <xf numFmtId="164" fontId="0" fillId="0" borderId="1" xfId="0" applyNumberFormat="1" applyBorder="1"/>
    <xf numFmtId="165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66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abSelected="1" topLeftCell="A5" workbookViewId="0">
      <selection activeCell="H7" sqref="H7"/>
    </sheetView>
  </sheetViews>
  <sheetFormatPr defaultRowHeight="15" x14ac:dyDescent="0.25"/>
  <cols>
    <col min="1" max="1" width="16.85546875" customWidth="1"/>
    <col min="2" max="2" width="17" customWidth="1"/>
    <col min="3" max="3" width="23" customWidth="1"/>
    <col min="4" max="4" width="16.140625" customWidth="1"/>
    <col min="5" max="5" width="16.5703125" bestFit="1" customWidth="1"/>
    <col min="6" max="6" width="13.85546875" bestFit="1" customWidth="1"/>
    <col min="7" max="7" width="18" customWidth="1"/>
    <col min="8" max="8" width="13.5703125" customWidth="1"/>
  </cols>
  <sheetData>
    <row r="1" spans="1:8" ht="18.75" x14ac:dyDescent="0.3">
      <c r="A1" s="16" t="s">
        <v>10</v>
      </c>
      <c r="B1" s="16"/>
      <c r="C1" s="16"/>
      <c r="D1" s="16"/>
      <c r="E1" s="16"/>
      <c r="F1" s="16"/>
      <c r="G1" s="16"/>
      <c r="H1" s="16"/>
    </row>
    <row r="2" spans="1:8" ht="18.75" x14ac:dyDescent="0.3">
      <c r="A2" s="16" t="s">
        <v>11</v>
      </c>
      <c r="B2" s="16"/>
      <c r="C2" s="16"/>
      <c r="D2" s="16"/>
      <c r="E2" s="16"/>
      <c r="F2" s="16"/>
      <c r="G2" s="16"/>
      <c r="H2" s="16"/>
    </row>
    <row r="4" spans="1:8" x14ac:dyDescent="0.25">
      <c r="A4" s="1" t="s">
        <v>12</v>
      </c>
    </row>
    <row r="5" spans="1:8" x14ac:dyDescent="0.25">
      <c r="A5" s="8" t="s">
        <v>13</v>
      </c>
      <c r="B5" s="9">
        <v>400</v>
      </c>
      <c r="C5" s="8" t="s">
        <v>32</v>
      </c>
      <c r="D5" s="8" t="s">
        <v>7</v>
      </c>
      <c r="E5" s="9">
        <v>7</v>
      </c>
      <c r="F5" s="8" t="s">
        <v>5</v>
      </c>
    </row>
    <row r="6" spans="1:8" ht="17.25" x14ac:dyDescent="0.25">
      <c r="A6" s="8" t="s">
        <v>14</v>
      </c>
      <c r="B6" s="9">
        <v>28</v>
      </c>
      <c r="C6" s="8" t="s">
        <v>2</v>
      </c>
      <c r="D6" s="8" t="s">
        <v>8</v>
      </c>
      <c r="E6" s="9">
        <v>90</v>
      </c>
      <c r="F6" s="8" t="s">
        <v>9</v>
      </c>
    </row>
    <row r="7" spans="1:8" x14ac:dyDescent="0.25">
      <c r="A7" s="8" t="s">
        <v>15</v>
      </c>
      <c r="B7" s="9">
        <v>8</v>
      </c>
      <c r="C7" s="8" t="s">
        <v>2</v>
      </c>
    </row>
    <row r="8" spans="1:8" x14ac:dyDescent="0.25">
      <c r="A8" s="8"/>
      <c r="B8" s="13"/>
      <c r="C8" s="8"/>
    </row>
    <row r="9" spans="1:8" ht="21" x14ac:dyDescent="0.35">
      <c r="A9" s="17" t="s">
        <v>29</v>
      </c>
      <c r="B9" s="17"/>
      <c r="C9" s="17"/>
      <c r="D9" s="17"/>
      <c r="E9" s="17"/>
      <c r="F9" s="17"/>
      <c r="G9" s="17"/>
      <c r="H9" s="17"/>
    </row>
    <row r="10" spans="1:8" ht="45" x14ac:dyDescent="0.25">
      <c r="A10" s="2" t="s">
        <v>16</v>
      </c>
      <c r="B10" s="3" t="s">
        <v>17</v>
      </c>
      <c r="C10" s="3" t="s">
        <v>33</v>
      </c>
      <c r="D10" s="3" t="s">
        <v>18</v>
      </c>
      <c r="E10" s="3" t="s">
        <v>19</v>
      </c>
      <c r="F10" s="3" t="s">
        <v>20</v>
      </c>
      <c r="G10" s="3" t="s">
        <v>26</v>
      </c>
      <c r="H10" s="3" t="s">
        <v>21</v>
      </c>
    </row>
    <row r="11" spans="1:8" x14ac:dyDescent="0.25">
      <c r="A11" s="4" t="s">
        <v>0</v>
      </c>
      <c r="B11" s="15" t="s">
        <v>3</v>
      </c>
      <c r="C11" s="5">
        <f>30000/(B6-B7)</f>
        <v>1500</v>
      </c>
      <c r="D11" s="10">
        <f>C11/$B$5</f>
        <v>3.75</v>
      </c>
      <c r="E11" s="6">
        <v>12</v>
      </c>
      <c r="F11" s="10">
        <v>8</v>
      </c>
      <c r="G11" s="6">
        <f>D11*F11</f>
        <v>30</v>
      </c>
      <c r="H11" s="4">
        <v>23500</v>
      </c>
    </row>
    <row r="12" spans="1:8" x14ac:dyDescent="0.25">
      <c r="A12" s="4" t="s">
        <v>1</v>
      </c>
      <c r="B12" s="15" t="s">
        <v>4</v>
      </c>
      <c r="C12" s="5">
        <f>60000/(B6-B7)</f>
        <v>3000</v>
      </c>
      <c r="D12" s="10">
        <f t="shared" ref="D12:D13" si="0">C12/$B$5</f>
        <v>7.5</v>
      </c>
      <c r="E12" s="6">
        <v>25</v>
      </c>
      <c r="F12" s="10">
        <v>10</v>
      </c>
      <c r="G12" s="6">
        <f>D12*F12</f>
        <v>75</v>
      </c>
      <c r="H12" s="4">
        <v>24490</v>
      </c>
    </row>
    <row r="13" spans="1:8" x14ac:dyDescent="0.25">
      <c r="A13" s="4" t="s">
        <v>34</v>
      </c>
      <c r="B13" s="15" t="s">
        <v>4</v>
      </c>
      <c r="C13" s="5">
        <f>85000/(B6-B7)</f>
        <v>4250</v>
      </c>
      <c r="D13" s="10">
        <f t="shared" si="0"/>
        <v>10.625</v>
      </c>
      <c r="E13" s="6">
        <v>25</v>
      </c>
      <c r="F13" s="10">
        <v>8.3333329999999997</v>
      </c>
      <c r="G13" s="6">
        <f>D13*F13</f>
        <v>88.541663124999999</v>
      </c>
      <c r="H13" s="4">
        <v>26041</v>
      </c>
    </row>
    <row r="15" spans="1:8" ht="21" x14ac:dyDescent="0.35">
      <c r="A15" s="17" t="s">
        <v>30</v>
      </c>
      <c r="B15" s="17"/>
      <c r="C15" s="17"/>
      <c r="D15" s="17"/>
      <c r="E15" s="17"/>
      <c r="F15" s="17"/>
      <c r="G15" s="17"/>
      <c r="H15" s="17"/>
    </row>
    <row r="16" spans="1:8" ht="60" x14ac:dyDescent="0.25">
      <c r="A16" s="2" t="s">
        <v>16</v>
      </c>
      <c r="B16" s="3" t="s">
        <v>22</v>
      </c>
      <c r="C16" s="3" t="s">
        <v>23</v>
      </c>
      <c r="D16" s="3" t="s">
        <v>24</v>
      </c>
      <c r="E16" s="3" t="s">
        <v>25</v>
      </c>
      <c r="F16" s="12" t="s">
        <v>27</v>
      </c>
      <c r="G16" s="12" t="s">
        <v>6</v>
      </c>
      <c r="H16" s="12" t="s">
        <v>31</v>
      </c>
    </row>
    <row r="17" spans="1:8" x14ac:dyDescent="0.25">
      <c r="A17" s="4" t="s">
        <v>0</v>
      </c>
      <c r="B17" s="5">
        <f>85*C17</f>
        <v>8273.3333333333321</v>
      </c>
      <c r="C17" s="5">
        <f>($B$5*365)/C11</f>
        <v>97.333333333333329</v>
      </c>
      <c r="D17" s="5">
        <f>C17*1.5</f>
        <v>146</v>
      </c>
      <c r="E17" s="11">
        <f>D17/12</f>
        <v>12.166666666666666</v>
      </c>
      <c r="F17" s="14">
        <f>D17*$E$5</f>
        <v>1022</v>
      </c>
      <c r="G17" s="14">
        <f>B17*($E$6/1000)</f>
        <v>744.59999999999991</v>
      </c>
      <c r="H17" s="4">
        <f>8*($B$6-$B$7)</f>
        <v>160</v>
      </c>
    </row>
    <row r="18" spans="1:8" x14ac:dyDescent="0.25">
      <c r="A18" s="4" t="s">
        <v>1</v>
      </c>
      <c r="B18" s="5">
        <f>125*C18</f>
        <v>6083.333333333333</v>
      </c>
      <c r="C18" s="5">
        <f t="shared" ref="C18:C19" si="1">($B$5*365)/C12</f>
        <v>48.666666666666664</v>
      </c>
      <c r="D18" s="5">
        <f>C18*2.5</f>
        <v>121.66666666666666</v>
      </c>
      <c r="E18" s="11">
        <f>D18/25</f>
        <v>4.8666666666666663</v>
      </c>
      <c r="F18" s="14">
        <f t="shared" ref="F18:F19" si="2">D18*$E$5</f>
        <v>851.66666666666663</v>
      </c>
      <c r="G18" s="14">
        <f t="shared" ref="G18:G19" si="3">B18*($E$6/1000)</f>
        <v>547.5</v>
      </c>
      <c r="H18" s="4">
        <f t="shared" ref="H18:H19" si="4">8*($B$6-$B$7)</f>
        <v>160</v>
      </c>
    </row>
    <row r="19" spans="1:8" x14ac:dyDescent="0.25">
      <c r="A19" s="4" t="s">
        <v>34</v>
      </c>
      <c r="B19" s="5">
        <f>145*C19</f>
        <v>4981.1764705882351</v>
      </c>
      <c r="C19" s="5">
        <f t="shared" si="1"/>
        <v>34.352941176470587</v>
      </c>
      <c r="D19" s="5">
        <f>C19*3</f>
        <v>103.05882352941177</v>
      </c>
      <c r="E19" s="11">
        <f>D19/25</f>
        <v>4.1223529411764703</v>
      </c>
      <c r="F19" s="14">
        <f t="shared" si="2"/>
        <v>721.41176470588243</v>
      </c>
      <c r="G19" s="14">
        <f t="shared" si="3"/>
        <v>448.30588235294113</v>
      </c>
      <c r="H19" s="4">
        <f t="shared" si="4"/>
        <v>160</v>
      </c>
    </row>
    <row r="21" spans="1:8" x14ac:dyDescent="0.25">
      <c r="A21" s="7" t="s">
        <v>28</v>
      </c>
    </row>
  </sheetData>
  <mergeCells count="4">
    <mergeCell ref="A1:H1"/>
    <mergeCell ref="A2:H2"/>
    <mergeCell ref="A9:H9"/>
    <mergeCell ref="A15:H15"/>
  </mergeCells>
  <conditionalFormatting sqref="D11:D13">
    <cfRule type="cellIs" dxfId="2" priority="1" operator="lessThan">
      <formula>1</formula>
    </cfRule>
    <cfRule type="cellIs" dxfId="1" priority="2" operator="between">
      <formula>1</formula>
      <formula>3</formula>
    </cfRule>
    <cfRule type="cellIs" dxfId="0" priority="3" operator="between">
      <formula>3</formula>
      <formula>6</formula>
    </cfRule>
  </conditionalFormatting>
  <pageMargins left="0.7" right="0.7" top="0.75" bottom="0.75" header="0.3" footer="0.3"/>
  <pageSetup orientation="portrait" r:id="rId1"/>
  <ignoredErrors>
    <ignoredError sqref="B1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Belovic, Igor</dc:creator>
  <cp:lastModifiedBy>e200216</cp:lastModifiedBy>
  <dcterms:created xsi:type="dcterms:W3CDTF">2018-10-16T05:39:44Z</dcterms:created>
  <dcterms:modified xsi:type="dcterms:W3CDTF">2019-03-18T12:13:18Z</dcterms:modified>
</cp:coreProperties>
</file>